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on Stuff\Forms\"/>
    </mc:Choice>
  </mc:AlternateContent>
  <xr:revisionPtr revIDLastSave="0" documentId="13_ncr:1_{4FBCD0C9-A6BB-4CFB-8B19-E259D81A19F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WF-CalcPC" sheetId="1" r:id="rId1"/>
  </sheets>
  <definedNames>
    <definedName name="_xlnm.Print_Area" localSheetId="0">'SWF-CalcPC'!$A$1:$L$72</definedName>
    <definedName name="Table1">'SWF-CalcPC'!$C$26:$D$36</definedName>
    <definedName name="Table2">'SWF-CalcPC'!$H$26:$I$41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7" i="1"/>
  <c r="E8" i="1"/>
  <c r="B62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7" i="1"/>
  <c r="L10" i="1"/>
  <c r="L7" i="1"/>
  <c r="D7" i="1"/>
  <c r="E7" i="1" s="1"/>
  <c r="B22" i="1"/>
  <c r="D39" i="1" s="1"/>
  <c r="D8" i="1"/>
  <c r="M22" i="1"/>
  <c r="B55" i="1"/>
  <c r="N22" i="1" s="1"/>
  <c r="L20" i="1"/>
  <c r="L19" i="1"/>
  <c r="L12" i="1"/>
  <c r="L9" i="1"/>
  <c r="L8" i="1"/>
  <c r="L13" i="1"/>
  <c r="L11" i="1"/>
  <c r="L21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L18" i="1"/>
  <c r="L17" i="1"/>
  <c r="L16" i="1"/>
  <c r="L15" i="1"/>
  <c r="L14" i="1"/>
  <c r="D14" i="1"/>
  <c r="D13" i="1"/>
  <c r="D12" i="1"/>
  <c r="D11" i="1"/>
  <c r="D10" i="1"/>
  <c r="E10" i="1" s="1"/>
  <c r="D9" i="1"/>
  <c r="E9" i="1" s="1"/>
  <c r="E11" i="1"/>
  <c r="E12" i="1"/>
  <c r="E13" i="1"/>
  <c r="E14" i="1"/>
  <c r="F22" i="1"/>
  <c r="L22" i="1" l="1"/>
  <c r="D41" i="1" s="1"/>
  <c r="E22" i="1"/>
  <c r="D40" i="1" s="1"/>
  <c r="D42" i="1"/>
  <c r="D43" i="1"/>
  <c r="D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  <author>Patricia</author>
    <author>Kelly</author>
    <author>Ted Montgomery</author>
  </authors>
  <commentList>
    <comment ref="D6" authorId="0" shapeId="0" xr:uid="{00000000-0006-0000-0000-000001000000}">
      <text>
        <r>
          <rPr>
            <sz val="8"/>
            <color indexed="81"/>
            <rFont val="Tahoma"/>
            <family val="2"/>
          </rPr>
          <t>Prep: The factor will be calculated automatically when you enter a recognised prep type.</t>
        </r>
      </text>
    </comment>
    <comment ref="K6" authorId="0" shapeId="0" xr:uid="{00000000-0006-0000-0000-000002000000}">
      <text>
        <r>
          <rPr>
            <sz val="8"/>
            <color indexed="81"/>
            <rFont val="Tahoma"/>
            <family val="2"/>
          </rPr>
          <t>Evaluation:
The factor will be calculated automatically when you enter your evaluation percentages.</t>
        </r>
      </text>
    </comment>
    <comment ref="M7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Seven hours is the minimum.
</t>
        </r>
      </text>
    </comment>
    <comment ref="N7" authorId="2" shapeId="0" xr:uid="{84FF1876-BD7C-45DB-98F7-B6E58BB1DE98}">
      <text>
        <r>
          <rPr>
            <sz val="9"/>
            <color indexed="81"/>
            <rFont val="Tahoma"/>
            <family val="2"/>
          </rPr>
          <t>From data entered in cell B48 to B54</t>
        </r>
      </text>
    </comment>
    <comment ref="C26" authorId="0" shapeId="0" xr:uid="{00000000-0006-0000-0000-000004000000}">
      <text>
        <r>
          <rPr>
            <sz val="8"/>
            <color indexed="81"/>
            <rFont val="Tahoma"/>
            <family val="2"/>
          </rPr>
          <t>Established A = first section of course previously taught but not within previous 3 years</t>
        </r>
      </text>
    </comment>
    <comment ref="H26" authorId="3" shapeId="0" xr:uid="{00000000-0006-0000-0000-000005000000}">
      <text>
        <r>
          <rPr>
            <b/>
            <sz val="8"/>
            <color indexed="81"/>
            <rFont val="Tahoma"/>
            <family val="2"/>
          </rPr>
          <t>Abbreviation used by Seneca College</t>
        </r>
      </text>
    </comment>
    <comment ref="C27" authorId="0" shapeId="0" xr:uid="{00000000-0006-0000-0000-000006000000}">
      <text>
        <r>
          <rPr>
            <sz val="8"/>
            <color indexed="81"/>
            <rFont val="Tahoma"/>
            <family val="2"/>
          </rPr>
          <t>Established B = first section of course taught within last 3 years</t>
        </r>
      </text>
    </comment>
    <comment ref="H27" authorId="3" shapeId="0" xr:uid="{00000000-0006-0000-0000-000007000000}">
      <text>
        <r>
          <rPr>
            <b/>
            <sz val="8"/>
            <color indexed="81"/>
            <rFont val="Tahoma"/>
            <family val="2"/>
          </rPr>
          <t>Abbreviation used by Seneca College</t>
        </r>
      </text>
    </comment>
    <comment ref="C28" authorId="0" shapeId="0" xr:uid="{00000000-0006-0000-0000-000008000000}">
      <text>
        <r>
          <rPr>
            <sz val="8"/>
            <color indexed="81"/>
            <rFont val="Tahoma"/>
            <family val="2"/>
          </rPr>
          <t>New = teaching for the first time or first time since a major course revision</t>
        </r>
      </text>
    </comment>
    <comment ref="G2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The ENTIRE assignment is graded in class.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3" shapeId="0" xr:uid="{00000000-0006-0000-0000-00000A000000}">
      <text>
        <r>
          <rPr>
            <b/>
            <sz val="8"/>
            <color indexed="81"/>
            <rFont val="Tahoma"/>
            <family val="2"/>
          </rPr>
          <t>Abbreviation used by Seneca College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0B000000}">
      <text>
        <r>
          <rPr>
            <sz val="8"/>
            <color indexed="81"/>
            <rFont val="Tahoma"/>
            <family val="2"/>
          </rPr>
          <t>Repeat A = a section of a repeat course taught to students in another program or year</t>
        </r>
      </text>
    </comment>
    <comment ref="C30" authorId="0" shapeId="0" xr:uid="{00000000-0006-0000-0000-00000C000000}">
      <text>
        <r>
          <rPr>
            <sz val="8"/>
            <color indexed="81"/>
            <rFont val="Tahoma"/>
            <family val="2"/>
          </rPr>
          <t>Repeat B = a  section of a repeat course taught to students in the same program  and year</t>
        </r>
      </text>
    </comment>
    <comment ref="C31" authorId="0" shapeId="0" xr:uid="{00000000-0006-0000-0000-00000D000000}">
      <text>
        <r>
          <rPr>
            <sz val="8"/>
            <color indexed="81"/>
            <rFont val="Tahoma"/>
            <family val="2"/>
          </rPr>
          <t>Special A = continuous intake or self-learning courses, not taught within past 3 years</t>
        </r>
      </text>
    </comment>
    <comment ref="C32" authorId="0" shapeId="0" xr:uid="{00000000-0006-0000-0000-00000E000000}">
      <text>
        <r>
          <rPr>
            <sz val="8"/>
            <color indexed="81"/>
            <rFont val="Tahoma"/>
            <family val="2"/>
          </rPr>
          <t>Special A = continuous intake or self-learning courses, first section of a course taught within past 3 years</t>
        </r>
      </text>
    </comment>
    <comment ref="C33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Special A = continuous intake or self-learning courses, repeat section </t>
        </r>
      </text>
    </comment>
    <comment ref="C34" authorId="0" shapeId="0" xr:uid="{00000000-0006-0000-0000-000010000000}">
      <text>
        <r>
          <rPr>
            <sz val="8"/>
            <color indexed="81"/>
            <rFont val="Tahoma"/>
            <family val="2"/>
          </rPr>
          <t>Special B = course where students apply knowledge in actual work situations, not taught within past 3 years</t>
        </r>
      </text>
    </comment>
    <comment ref="C35" authorId="0" shapeId="0" xr:uid="{00000000-0006-0000-0000-000011000000}">
      <text>
        <r>
          <rPr>
            <sz val="8"/>
            <color indexed="81"/>
            <rFont val="Tahoma"/>
            <family val="2"/>
          </rPr>
          <t>Special B = course where students apply knowledge in actual work situations, first section of a course taught within past 3 years</t>
        </r>
      </text>
    </comment>
    <comment ref="C36" authorId="0" shapeId="0" xr:uid="{00000000-0006-0000-0000-000012000000}">
      <text>
        <r>
          <rPr>
            <sz val="8"/>
            <color indexed="81"/>
            <rFont val="Tahoma"/>
            <family val="2"/>
          </rPr>
          <t xml:space="preserve">Special B = course where students apply knowledge in actual work situations, repeat section </t>
        </r>
      </text>
    </comment>
    <comment ref="D42" authorId="3" shapeId="0" xr:uid="{00000000-0006-0000-0000-000013000000}">
      <text>
        <r>
          <rPr>
            <b/>
            <sz val="8"/>
            <color indexed="81"/>
            <rFont val="Tahoma"/>
            <family val="2"/>
          </rPr>
          <t>Seven hours is the minimum.</t>
        </r>
      </text>
    </comment>
    <comment ref="D44" authorId="3" shapeId="0" xr:uid="{00000000-0006-0000-0000-000015000000}">
      <text>
        <r>
          <rPr>
            <b/>
            <sz val="8"/>
            <color indexed="81"/>
            <rFont val="Tahoma"/>
            <family val="2"/>
          </rPr>
          <t>This is your total workload. Does it exceed any maximums?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6" authorId="3" shapeId="0" xr:uid="{00000000-0006-0000-0000-000016000000}">
      <text>
        <r>
          <rPr>
            <b/>
            <sz val="8"/>
            <color indexed="81"/>
            <rFont val="Tahoma"/>
            <family val="2"/>
          </rPr>
          <t xml:space="preserve">Your Complementary Functions for the entire academic year (including all non-teaching periods) should be included here. </t>
        </r>
      </text>
    </comment>
    <comment ref="B54" authorId="3" shapeId="0" xr:uid="{00000000-0006-0000-0000-000017000000}">
      <text>
        <r>
          <rPr>
            <b/>
            <sz val="8"/>
            <color indexed="81"/>
            <rFont val="Tahoma"/>
            <family val="2"/>
          </rPr>
          <t xml:space="preserve">For Union Officers only: simply enter your teaching Contact Hours (TCH) of release time. </t>
        </r>
      </text>
    </comment>
  </commentList>
</comments>
</file>

<file path=xl/sharedStrings.xml><?xml version="1.0" encoding="utf-8"?>
<sst xmlns="http://schemas.openxmlformats.org/spreadsheetml/2006/main" count="120" uniqueCount="98">
  <si>
    <t>Instant SWF Check</t>
  </si>
  <si>
    <t>For Instructions: Go to the Yellow Box at "F43"</t>
  </si>
  <si>
    <t>Name:</t>
  </si>
  <si>
    <t>Jean D'Eau</t>
  </si>
  <si>
    <t>Semester:</t>
  </si>
  <si>
    <t>Teaching</t>
  </si>
  <si>
    <t>Preparation</t>
  </si>
  <si>
    <t>Evaluation Feedback</t>
  </si>
  <si>
    <t>Course</t>
  </si>
  <si>
    <t>Assigned Hours</t>
  </si>
  <si>
    <t>Type</t>
  </si>
  <si>
    <t>Factor</t>
  </si>
  <si>
    <t>Attrib. Hrs.</t>
  </si>
  <si>
    <t>Addit. hrs.</t>
  </si>
  <si>
    <t>Class size</t>
  </si>
  <si>
    <t>% Essay</t>
  </si>
  <si>
    <t>% Routine</t>
  </si>
  <si>
    <t>% Process</t>
  </si>
  <si>
    <t>Allowance</t>
  </si>
  <si>
    <t>Assigned</t>
  </si>
  <si>
    <t>EB</t>
  </si>
  <si>
    <t xml:space="preserve"> </t>
  </si>
  <si>
    <t>From Article 11.01 D 1</t>
  </si>
  <si>
    <t>From Article 11.01 E 1</t>
  </si>
  <si>
    <t>Established A</t>
  </si>
  <si>
    <t>EA</t>
  </si>
  <si>
    <t>E</t>
  </si>
  <si>
    <t>Established B</t>
  </si>
  <si>
    <t>R</t>
  </si>
  <si>
    <t>New</t>
  </si>
  <si>
    <t>N</t>
  </si>
  <si>
    <t xml:space="preserve">100% In-Process                 </t>
  </si>
  <si>
    <t>P</t>
  </si>
  <si>
    <t>Repeat A</t>
  </si>
  <si>
    <t>RA</t>
  </si>
  <si>
    <t>Maximums:</t>
  </si>
  <si>
    <t>Repeat B</t>
  </si>
  <si>
    <t>RB</t>
  </si>
  <si>
    <t>44 hours/week total workload; voluntary overtime [OT] to 47 hours</t>
  </si>
  <si>
    <t>Continuous Intake</t>
  </si>
  <si>
    <t>Special A /Est. A</t>
  </si>
  <si>
    <t>SA1</t>
  </si>
  <si>
    <t>18 Teaching Contact Hours/week (20 non-post-sec.); 1 TCH OT max/week</t>
  </si>
  <si>
    <t xml:space="preserve">&amp; Self-learning </t>
  </si>
  <si>
    <t>Special A/ Est. B</t>
  </si>
  <si>
    <t>SA2</t>
  </si>
  <si>
    <t>4 different preparations</t>
  </si>
  <si>
    <t>packages</t>
  </si>
  <si>
    <t>Special A/ Rep. A</t>
  </si>
  <si>
    <t>SA3</t>
  </si>
  <si>
    <t>6 different sections</t>
  </si>
  <si>
    <t>Work Settings</t>
  </si>
  <si>
    <t>Special B/ Est. A</t>
  </si>
  <si>
    <t>SB1</t>
  </si>
  <si>
    <t>Minimums:</t>
  </si>
  <si>
    <t>Special B/ Est. B</t>
  </si>
  <si>
    <t>SB2</t>
  </si>
  <si>
    <t>Special B/Rep. B</t>
  </si>
  <si>
    <t>SB3</t>
  </si>
  <si>
    <t>Summary of Weekly Totals</t>
  </si>
  <si>
    <t>Complementary Hours Assigned</t>
  </si>
  <si>
    <t>How to use this workbook:</t>
  </si>
  <si>
    <t xml:space="preserve">Total Workload -see maximums/minimums at E29                   </t>
  </si>
  <si>
    <r>
      <t xml:space="preserve">2.   Enter your </t>
    </r>
    <r>
      <rPr>
        <b/>
        <sz val="11"/>
        <rFont val="Univers"/>
        <family val="2"/>
      </rPr>
      <t xml:space="preserve">name &amp; semester </t>
    </r>
    <r>
      <rPr>
        <sz val="11"/>
        <rFont val="Univers"/>
        <family val="2"/>
      </rPr>
      <t xml:space="preserve">in B3 and J3, &amp; enter all </t>
    </r>
    <r>
      <rPr>
        <b/>
        <sz val="11"/>
        <rFont val="Univers"/>
        <family val="2"/>
      </rPr>
      <t>assigned courses</t>
    </r>
    <r>
      <rPr>
        <sz val="11"/>
        <rFont val="Univers"/>
        <family val="2"/>
      </rPr>
      <t xml:space="preserve"> in A7 to A21, replacing the existing data.              </t>
    </r>
  </si>
  <si>
    <r>
      <t xml:space="preserve">3.   Enter the </t>
    </r>
    <r>
      <rPr>
        <b/>
        <sz val="11"/>
        <rFont val="Univers"/>
        <family val="2"/>
      </rPr>
      <t>assigned teaching hours</t>
    </r>
    <r>
      <rPr>
        <sz val="11"/>
        <rFont val="Univers"/>
        <family val="2"/>
      </rPr>
      <t xml:space="preserve"> for each course in B7 to B15.</t>
    </r>
  </si>
  <si>
    <t>Description</t>
  </si>
  <si>
    <t>Weekly Hours</t>
  </si>
  <si>
    <r>
      <t xml:space="preserve">4.   Enter the </t>
    </r>
    <r>
      <rPr>
        <b/>
        <sz val="11"/>
        <rFont val="Univers"/>
        <family val="2"/>
      </rPr>
      <t>preparation type</t>
    </r>
    <r>
      <rPr>
        <sz val="11"/>
        <rFont val="Univers"/>
        <family val="2"/>
      </rPr>
      <t xml:space="preserve"> for each course in C7 to C21. (See explanatory comments in C26 to C36.)</t>
    </r>
  </si>
  <si>
    <r>
      <t xml:space="preserve">5.   Enter </t>
    </r>
    <r>
      <rPr>
        <i/>
        <sz val="11"/>
        <rFont val="Univers"/>
        <family val="2"/>
      </rPr>
      <t>additional</t>
    </r>
    <r>
      <rPr>
        <sz val="11"/>
        <rFont val="Univers"/>
        <family val="2"/>
      </rPr>
      <t xml:space="preserve"> preparation hours, if any, in F7 to F21.</t>
    </r>
  </si>
  <si>
    <r>
      <t xml:space="preserve">6.   Enter class </t>
    </r>
    <r>
      <rPr>
        <b/>
        <sz val="11"/>
        <rFont val="Univers"/>
        <family val="2"/>
      </rPr>
      <t>sizes</t>
    </r>
    <r>
      <rPr>
        <sz val="11"/>
        <rFont val="Univers"/>
        <family val="2"/>
      </rPr>
      <t xml:space="preserve"> in G7:G21.</t>
    </r>
  </si>
  <si>
    <t>Union Release (TCH)</t>
  </si>
  <si>
    <t>Total</t>
  </si>
  <si>
    <t xml:space="preserve">Assigned Teaching Contact Hours              </t>
  </si>
  <si>
    <t xml:space="preserve">Preparation hours                                                                      </t>
  </si>
  <si>
    <t xml:space="preserve">Evaluation Feedback Hours                           </t>
  </si>
  <si>
    <t xml:space="preserve">Complementary Hours Assigned                      </t>
  </si>
  <si>
    <r>
      <t>Complementary Hrs</t>
    </r>
    <r>
      <rPr>
        <b/>
        <sz val="10"/>
        <rFont val="Arial"/>
        <family val="2"/>
      </rPr>
      <t>.</t>
    </r>
  </si>
  <si>
    <t>10.   Click on "File" and "Save As" and create an appropriate file name, if you wish to keep this file.</t>
  </si>
  <si>
    <r>
      <t xml:space="preserve">7.   Enter the percentage for each type of </t>
    </r>
    <r>
      <rPr>
        <b/>
        <sz val="11"/>
        <rFont val="Univers"/>
        <family val="2"/>
      </rPr>
      <t xml:space="preserve">evaluation for each course in </t>
    </r>
    <r>
      <rPr>
        <sz val="11"/>
        <rFont val="Univers"/>
        <family val="2"/>
      </rPr>
      <t xml:space="preserve"> H/I/J7 to H/I/J21. (See notes in E26.)</t>
    </r>
  </si>
  <si>
    <t>8.   Enter your assigned complementary functions in A48:A53, and hours in B48:B53, replacing the existing data.</t>
  </si>
  <si>
    <r>
      <t xml:space="preserve">9. Once you have entered the data that reflects your </t>
    </r>
    <r>
      <rPr>
        <b/>
        <sz val="11"/>
        <rFont val="Univers"/>
        <family val="2"/>
      </rPr>
      <t>real</t>
    </r>
    <r>
      <rPr>
        <sz val="11"/>
        <rFont val="Univers"/>
        <family val="2"/>
      </rPr>
      <t xml:space="preserve"> workload, you can compare the results with the SWF </t>
    </r>
  </si>
  <si>
    <t xml:space="preserve">           B54 is reserved for union officers to enter their Teaching Contact Hours (TCH) of release time.</t>
  </si>
  <si>
    <t xml:space="preserve">          your supervisor issued to you. Contact a WMG rep or steward if you have any concerns!</t>
  </si>
  <si>
    <r>
      <t xml:space="preserve">1.   Enter </t>
    </r>
    <r>
      <rPr>
        <b/>
        <sz val="11"/>
        <color indexed="10"/>
        <rFont val="Univers"/>
        <family val="2"/>
      </rPr>
      <t>data</t>
    </r>
    <r>
      <rPr>
        <sz val="11"/>
        <color indexed="10"/>
        <rFont val="Univers"/>
        <family val="2"/>
      </rPr>
      <t xml:space="preserve"> </t>
    </r>
    <r>
      <rPr>
        <b/>
        <sz val="11"/>
        <color indexed="10"/>
        <rFont val="Univers"/>
        <family val="2"/>
      </rPr>
      <t>only</t>
    </r>
    <r>
      <rPr>
        <sz val="11"/>
        <color indexed="10"/>
        <rFont val="Univers"/>
        <family val="2"/>
      </rPr>
      <t xml:space="preserve"> in the </t>
    </r>
    <r>
      <rPr>
        <b/>
        <sz val="11"/>
        <color indexed="10"/>
        <rFont val="Univers"/>
        <family val="2"/>
      </rPr>
      <t>blue</t>
    </r>
    <r>
      <rPr>
        <sz val="11"/>
        <color indexed="10"/>
        <rFont val="Univers"/>
        <family val="2"/>
      </rPr>
      <t xml:space="preserve"> spaces. </t>
    </r>
  </si>
  <si>
    <r>
      <t xml:space="preserve">11.    Place your cursor over boxes with </t>
    </r>
    <r>
      <rPr>
        <b/>
        <sz val="11"/>
        <rFont val="Arial"/>
        <family val="2"/>
      </rPr>
      <t>small red flags</t>
    </r>
    <r>
      <rPr>
        <sz val="11"/>
        <rFont val="Arial"/>
        <family val="2"/>
      </rPr>
      <t xml:space="preserve"> for more information. </t>
    </r>
  </si>
  <si>
    <t>CAN 230 CC</t>
  </si>
  <si>
    <t>CAN 230 BB</t>
  </si>
  <si>
    <t>CAN230 AA</t>
  </si>
  <si>
    <t>PSY 100</t>
  </si>
  <si>
    <t>100% Essay / Project</t>
  </si>
  <si>
    <t xml:space="preserve">100% Routine / Assisted    </t>
  </si>
  <si>
    <t>Winter 2026</t>
  </si>
  <si>
    <t>Complementary Hours Allowance (minimum 7)</t>
  </si>
  <si>
    <t xml:space="preserve">7 hours/week complementary functions: 2 for routine administrative tasks, and </t>
  </si>
  <si>
    <t>5 for out-of-class help to students</t>
  </si>
  <si>
    <t xml:space="preserve">Last Updated: </t>
  </si>
  <si>
    <t>Course Development</t>
  </si>
  <si>
    <t>Committee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</si>
</sst>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"/>
    <numFmt numFmtId="167" formatCode="[$-F800]dddd\,\ mmmm\ dd\,\ yyyy"/>
  </numFmts>
  <fonts count="2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name val="Univers"/>
      <family val="2"/>
    </font>
    <font>
      <b/>
      <sz val="12"/>
      <color indexed="62"/>
      <name val="Arial"/>
      <family val="2"/>
    </font>
    <font>
      <b/>
      <sz val="22"/>
      <color indexed="62"/>
      <name val="Arial"/>
      <family val="2"/>
    </font>
    <font>
      <b/>
      <sz val="14"/>
      <color indexed="62"/>
      <name val="Arial"/>
      <family val="2"/>
    </font>
    <font>
      <sz val="9"/>
      <name val="Arial"/>
      <family val="2"/>
    </font>
    <font>
      <b/>
      <sz val="11"/>
      <name val="Univers"/>
      <family val="2"/>
    </font>
    <font>
      <sz val="11"/>
      <name val="Arial"/>
      <family val="2"/>
    </font>
    <font>
      <sz val="14"/>
      <name val="Univers"/>
      <family val="2"/>
    </font>
    <font>
      <b/>
      <sz val="16"/>
      <name val="Univers"/>
      <family val="2"/>
    </font>
    <font>
      <i/>
      <sz val="11"/>
      <name val="Univers"/>
      <family val="2"/>
    </font>
    <font>
      <sz val="10"/>
      <name val="Univers"/>
      <family val="2"/>
    </font>
    <font>
      <sz val="8"/>
      <name val="Arial"/>
      <family val="2"/>
    </font>
    <font>
      <b/>
      <sz val="11"/>
      <name val="Univers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10"/>
      <name val="Univers"/>
      <family val="2"/>
    </font>
    <font>
      <b/>
      <sz val="11"/>
      <color indexed="10"/>
      <name val="Univers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3" fillId="0" borderId="4" xfId="0" applyFont="1" applyBorder="1"/>
    <xf numFmtId="0" fontId="3" fillId="3" borderId="5" xfId="0" applyFont="1" applyFill="1" applyBorder="1"/>
    <xf numFmtId="0" fontId="0" fillId="3" borderId="6" xfId="0" applyFill="1" applyBorder="1"/>
    <xf numFmtId="0" fontId="0" fillId="4" borderId="6" xfId="0" applyFill="1" applyBorder="1"/>
    <xf numFmtId="0" fontId="0" fillId="0" borderId="7" xfId="0" applyBorder="1"/>
    <xf numFmtId="0" fontId="0" fillId="4" borderId="7" xfId="0" applyFill="1" applyBorder="1"/>
    <xf numFmtId="0" fontId="0" fillId="4" borderId="0" xfId="0" applyFill="1"/>
    <xf numFmtId="0" fontId="0" fillId="4" borderId="0" xfId="0" applyFill="1" applyAlignment="1">
      <alignment horizontal="centerContinuous"/>
    </xf>
    <xf numFmtId="0" fontId="3" fillId="4" borderId="1" xfId="0" applyFont="1" applyFill="1" applyBorder="1" applyAlignment="1">
      <alignment horizontal="centerContinuous"/>
    </xf>
    <xf numFmtId="0" fontId="0" fillId="4" borderId="2" xfId="0" applyFill="1" applyBorder="1" applyAlignment="1">
      <alignment horizontal="centerContinuous"/>
    </xf>
    <xf numFmtId="0" fontId="3" fillId="4" borderId="2" xfId="0" applyFont="1" applyFill="1" applyBorder="1" applyAlignment="1">
      <alignment horizontal="centerContinuous"/>
    </xf>
    <xf numFmtId="0" fontId="3" fillId="4" borderId="3" xfId="0" applyFont="1" applyFill="1" applyBorder="1" applyAlignment="1">
      <alignment horizontal="centerContinuous"/>
    </xf>
    <xf numFmtId="0" fontId="0" fillId="2" borderId="8" xfId="0" applyFill="1" applyBorder="1"/>
    <xf numFmtId="0" fontId="0" fillId="3" borderId="8" xfId="0" applyFill="1" applyBorder="1"/>
    <xf numFmtId="0" fontId="3" fillId="3" borderId="8" xfId="0" applyFont="1" applyFill="1" applyBorder="1"/>
    <xf numFmtId="0" fontId="2" fillId="4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0" fillId="2" borderId="10" xfId="0" applyFill="1" applyBorder="1"/>
    <xf numFmtId="0" fontId="0" fillId="4" borderId="4" xfId="0" applyFill="1" applyBorder="1"/>
    <xf numFmtId="0" fontId="5" fillId="3" borderId="0" xfId="0" applyFont="1" applyFill="1"/>
    <xf numFmtId="0" fontId="0" fillId="3" borderId="11" xfId="0" applyFill="1" applyBorder="1"/>
    <xf numFmtId="0" fontId="0" fillId="3" borderId="10" xfId="0" applyFill="1" applyBorder="1"/>
    <xf numFmtId="0" fontId="3" fillId="3" borderId="10" xfId="0" applyFont="1" applyFill="1" applyBorder="1"/>
    <xf numFmtId="0" fontId="3" fillId="0" borderId="10" xfId="0" applyFont="1" applyBorder="1"/>
    <xf numFmtId="0" fontId="8" fillId="4" borderId="4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5" fillId="3" borderId="7" xfId="0" applyFont="1" applyFill="1" applyBorder="1"/>
    <xf numFmtId="0" fontId="0" fillId="3" borderId="12" xfId="0" applyFill="1" applyBorder="1"/>
    <xf numFmtId="0" fontId="5" fillId="3" borderId="4" xfId="0" applyFont="1" applyFill="1" applyBorder="1"/>
    <xf numFmtId="0" fontId="0" fillId="3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9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3" xfId="0" applyBorder="1"/>
    <xf numFmtId="0" fontId="9" fillId="0" borderId="5" xfId="0" applyFont="1" applyBorder="1"/>
    <xf numFmtId="0" fontId="9" fillId="0" borderId="9" xfId="0" applyFont="1" applyBorder="1"/>
    <xf numFmtId="0" fontId="9" fillId="0" borderId="4" xfId="0" applyFont="1" applyBorder="1"/>
    <xf numFmtId="0" fontId="3" fillId="0" borderId="8" xfId="0" applyFont="1" applyBorder="1"/>
    <xf numFmtId="0" fontId="3" fillId="0" borderId="0" xfId="0" applyFont="1"/>
    <xf numFmtId="49" fontId="0" fillId="4" borderId="0" xfId="0" applyNumberFormat="1" applyFill="1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49" fontId="0" fillId="3" borderId="7" xfId="0" applyNumberFormat="1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left" vertical="top"/>
    </xf>
    <xf numFmtId="49" fontId="0" fillId="3" borderId="6" xfId="0" applyNumberFormat="1" applyFill="1" applyBorder="1" applyAlignment="1">
      <alignment horizontal="left" vertical="top"/>
    </xf>
    <xf numFmtId="49" fontId="3" fillId="3" borderId="9" xfId="0" applyNumberFormat="1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/>
    </xf>
    <xf numFmtId="0" fontId="0" fillId="2" borderId="17" xfId="0" applyFill="1" applyBorder="1"/>
    <xf numFmtId="0" fontId="11" fillId="3" borderId="0" xfId="0" applyFont="1" applyFill="1"/>
    <xf numFmtId="0" fontId="11" fillId="3" borderId="4" xfId="0" applyFont="1" applyFill="1" applyBorder="1"/>
    <xf numFmtId="0" fontId="11" fillId="3" borderId="5" xfId="0" applyFont="1" applyFill="1" applyBorder="1"/>
    <xf numFmtId="0" fontId="11" fillId="3" borderId="6" xfId="0" applyFont="1" applyFill="1" applyBorder="1"/>
    <xf numFmtId="0" fontId="12" fillId="3" borderId="7" xfId="0" applyFont="1" applyFill="1" applyBorder="1" applyAlignment="1">
      <alignment horizontal="centerContinuous"/>
    </xf>
    <xf numFmtId="49" fontId="3" fillId="3" borderId="4" xfId="0" applyNumberFormat="1" applyFont="1" applyFill="1" applyBorder="1" applyAlignment="1">
      <alignment horizontal="left" vertical="top"/>
    </xf>
    <xf numFmtId="49" fontId="1" fillId="3" borderId="0" xfId="0" applyNumberFormat="1" applyFont="1" applyFill="1" applyAlignment="1">
      <alignment horizontal="left" vertical="top"/>
    </xf>
    <xf numFmtId="2" fontId="3" fillId="3" borderId="16" xfId="0" applyNumberFormat="1" applyFont="1" applyFill="1" applyBorder="1"/>
    <xf numFmtId="0" fontId="3" fillId="0" borderId="15" xfId="0" applyFont="1" applyBorder="1"/>
    <xf numFmtId="2" fontId="3" fillId="3" borderId="19" xfId="0" applyNumberFormat="1" applyFont="1" applyFill="1" applyBorder="1"/>
    <xf numFmtId="0" fontId="1" fillId="0" borderId="0" xfId="0" applyFont="1"/>
    <xf numFmtId="0" fontId="3" fillId="2" borderId="10" xfId="0" applyFont="1" applyFill="1" applyBorder="1"/>
    <xf numFmtId="0" fontId="16" fillId="2" borderId="10" xfId="0" applyFont="1" applyFill="1" applyBorder="1"/>
    <xf numFmtId="0" fontId="17" fillId="3" borderId="0" xfId="0" applyFont="1" applyFill="1"/>
    <xf numFmtId="0" fontId="20" fillId="5" borderId="0" xfId="0" applyFont="1" applyFill="1"/>
    <xf numFmtId="0" fontId="20" fillId="7" borderId="0" xfId="0" applyFont="1" applyFill="1"/>
    <xf numFmtId="2" fontId="0" fillId="0" borderId="0" xfId="0" applyNumberFormat="1"/>
    <xf numFmtId="2" fontId="0" fillId="0" borderId="6" xfId="0" applyNumberFormat="1" applyBorder="1"/>
    <xf numFmtId="2" fontId="0" fillId="0" borderId="7" xfId="0" applyNumberFormat="1" applyBorder="1"/>
    <xf numFmtId="9" fontId="0" fillId="4" borderId="0" xfId="0" applyNumberFormat="1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/>
    </xf>
    <xf numFmtId="0" fontId="0" fillId="0" borderId="11" xfId="0" applyBorder="1"/>
    <xf numFmtId="0" fontId="0" fillId="5" borderId="25" xfId="0" applyFill="1" applyBorder="1"/>
    <xf numFmtId="49" fontId="0" fillId="3" borderId="11" xfId="0" applyNumberFormat="1" applyFill="1" applyBorder="1" applyAlignment="1">
      <alignment horizontal="left" vertical="top"/>
    </xf>
    <xf numFmtId="0" fontId="0" fillId="7" borderId="22" xfId="0" applyFill="1" applyBorder="1"/>
    <xf numFmtId="0" fontId="0" fillId="6" borderId="21" xfId="0" applyFill="1" applyBorder="1"/>
    <xf numFmtId="0" fontId="0" fillId="0" borderId="27" xfId="0" applyBorder="1"/>
    <xf numFmtId="2" fontId="3" fillId="3" borderId="20" xfId="0" applyNumberFormat="1" applyFont="1" applyFill="1" applyBorder="1"/>
    <xf numFmtId="0" fontId="9" fillId="0" borderId="7" xfId="0" applyFont="1" applyBorder="1"/>
    <xf numFmtId="0" fontId="9" fillId="0" borderId="0" xfId="0" applyFont="1"/>
    <xf numFmtId="0" fontId="9" fillId="0" borderId="6" xfId="0" applyFont="1" applyBorder="1"/>
    <xf numFmtId="0" fontId="3" fillId="8" borderId="22" xfId="0" applyFont="1" applyFill="1" applyBorder="1"/>
    <xf numFmtId="0" fontId="0" fillId="8" borderId="23" xfId="0" applyFill="1" applyBorder="1"/>
    <xf numFmtId="0" fontId="3" fillId="8" borderId="28" xfId="0" applyFont="1" applyFill="1" applyBorder="1"/>
    <xf numFmtId="0" fontId="0" fillId="8" borderId="29" xfId="0" applyFill="1" applyBorder="1"/>
    <xf numFmtId="0" fontId="0" fillId="8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49" fontId="13" fillId="3" borderId="14" xfId="0" applyNumberFormat="1" applyFont="1" applyFill="1" applyBorder="1" applyAlignment="1">
      <alignment horizontal="centerContinuous"/>
    </xf>
    <xf numFmtId="0" fontId="5" fillId="3" borderId="15" xfId="0" applyFont="1" applyFill="1" applyBorder="1"/>
    <xf numFmtId="0" fontId="15" fillId="3" borderId="0" xfId="0" applyFont="1" applyFill="1"/>
    <xf numFmtId="0" fontId="0" fillId="4" borderId="3" xfId="0" applyFill="1" applyBorder="1"/>
    <xf numFmtId="0" fontId="1" fillId="0" borderId="15" xfId="0" applyFont="1" applyBorder="1"/>
    <xf numFmtId="0" fontId="3" fillId="0" borderId="35" xfId="0" applyFont="1" applyBorder="1"/>
    <xf numFmtId="0" fontId="9" fillId="0" borderId="15" xfId="0" applyFont="1" applyBorder="1"/>
    <xf numFmtId="0" fontId="20" fillId="4" borderId="1" xfId="0" applyFont="1" applyFill="1" applyBorder="1"/>
    <xf numFmtId="2" fontId="3" fillId="3" borderId="36" xfId="0" applyNumberFormat="1" applyFont="1" applyFill="1" applyBorder="1"/>
    <xf numFmtId="0" fontId="3" fillId="0" borderId="4" xfId="0" applyFont="1" applyBorder="1" applyAlignment="1">
      <alignment horizontal="centerContinuous"/>
    </xf>
    <xf numFmtId="0" fontId="20" fillId="6" borderId="4" xfId="0" applyFont="1" applyFill="1" applyBorder="1"/>
    <xf numFmtId="0" fontId="1" fillId="0" borderId="11" xfId="0" applyFont="1" applyBorder="1"/>
    <xf numFmtId="0" fontId="0" fillId="3" borderId="5" xfId="0" applyFill="1" applyBorder="1"/>
    <xf numFmtId="0" fontId="0" fillId="3" borderId="23" xfId="0" applyFill="1" applyBorder="1"/>
    <xf numFmtId="0" fontId="0" fillId="3" borderId="37" xfId="0" applyFill="1" applyBorder="1"/>
    <xf numFmtId="0" fontId="3" fillId="4" borderId="1" xfId="0" applyFont="1" applyFill="1" applyBorder="1" applyAlignment="1">
      <alignment horizontal="left"/>
    </xf>
    <xf numFmtId="0" fontId="21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2" fontId="0" fillId="0" borderId="12" xfId="0" applyNumberFormat="1" applyBorder="1"/>
    <xf numFmtId="2" fontId="0" fillId="0" borderId="11" xfId="0" applyNumberFormat="1" applyBorder="1"/>
    <xf numFmtId="2" fontId="0" fillId="0" borderId="13" xfId="0" applyNumberFormat="1" applyBorder="1"/>
    <xf numFmtId="0" fontId="21" fillId="0" borderId="38" xfId="0" applyFont="1" applyBorder="1"/>
    <xf numFmtId="0" fontId="23" fillId="3" borderId="15" xfId="0" applyFont="1" applyFill="1" applyBorder="1"/>
    <xf numFmtId="2" fontId="3" fillId="5" borderId="24" xfId="0" applyNumberFormat="1" applyFont="1" applyFill="1" applyBorder="1"/>
    <xf numFmtId="0" fontId="3" fillId="3" borderId="36" xfId="0" applyFont="1" applyFill="1" applyBorder="1"/>
    <xf numFmtId="0" fontId="21" fillId="9" borderId="8" xfId="0" applyFont="1" applyFill="1" applyBorder="1"/>
    <xf numFmtId="0" fontId="0" fillId="10" borderId="8" xfId="0" applyFill="1" applyBorder="1"/>
    <xf numFmtId="2" fontId="3" fillId="10" borderId="20" xfId="0" applyNumberFormat="1" applyFont="1" applyFill="1" applyBorder="1"/>
    <xf numFmtId="2" fontId="21" fillId="3" borderId="20" xfId="0" applyNumberFormat="1" applyFont="1" applyFill="1" applyBorder="1"/>
    <xf numFmtId="0" fontId="21" fillId="0" borderId="11" xfId="0" applyFont="1" applyBorder="1"/>
    <xf numFmtId="0" fontId="21" fillId="0" borderId="0" xfId="0" applyFont="1"/>
    <xf numFmtId="0" fontId="3" fillId="2" borderId="1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26" fillId="0" borderId="7" xfId="0" applyFont="1" applyBorder="1"/>
    <xf numFmtId="0" fontId="21" fillId="2" borderId="8" xfId="0" applyFont="1" applyFill="1" applyBorder="1"/>
    <xf numFmtId="0" fontId="21" fillId="3" borderId="8" xfId="0" applyFont="1" applyFill="1" applyBorder="1"/>
    <xf numFmtId="165" fontId="21" fillId="6" borderId="26" xfId="0" applyNumberFormat="1" applyFont="1" applyFill="1" applyBorder="1"/>
    <xf numFmtId="0" fontId="21" fillId="5" borderId="20" xfId="0" applyFont="1" applyFill="1" applyBorder="1"/>
    <xf numFmtId="0" fontId="21" fillId="7" borderId="24" xfId="0" applyFont="1" applyFill="1" applyBorder="1"/>
    <xf numFmtId="0" fontId="21" fillId="2" borderId="8" xfId="0" applyFont="1" applyFill="1" applyBorder="1" applyAlignment="1">
      <alignment horizontal="center"/>
    </xf>
    <xf numFmtId="0" fontId="0" fillId="5" borderId="19" xfId="0" applyFill="1" applyBorder="1"/>
    <xf numFmtId="49" fontId="0" fillId="6" borderId="7" xfId="0" applyNumberFormat="1" applyFill="1" applyBorder="1" applyAlignment="1">
      <alignment horizontal="right"/>
    </xf>
    <xf numFmtId="49" fontId="0" fillId="6" borderId="7" xfId="0" applyNumberFormat="1" applyFill="1" applyBorder="1" applyAlignment="1">
      <alignment horizontal="left"/>
    </xf>
    <xf numFmtId="0" fontId="26" fillId="6" borderId="39" xfId="0" applyFont="1" applyFill="1" applyBorder="1" applyAlignment="1">
      <alignment horizontal="left"/>
    </xf>
    <xf numFmtId="0" fontId="0" fillId="7" borderId="40" xfId="0" applyFill="1" applyBorder="1"/>
    <xf numFmtId="9" fontId="0" fillId="7" borderId="41" xfId="0" applyNumberFormat="1" applyFill="1" applyBorder="1"/>
    <xf numFmtId="0" fontId="0" fillId="7" borderId="42" xfId="0" applyFill="1" applyBorder="1"/>
    <xf numFmtId="9" fontId="26" fillId="5" borderId="25" xfId="0" applyNumberFormat="1" applyFont="1" applyFill="1" applyBorder="1"/>
    <xf numFmtId="0" fontId="0" fillId="0" borderId="0" xfId="0" applyFill="1"/>
    <xf numFmtId="0" fontId="1" fillId="10" borderId="10" xfId="0" applyFont="1" applyFill="1" applyBorder="1"/>
    <xf numFmtId="49" fontId="1" fillId="3" borderId="4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>
      <alignment horizontal="left" vertical="top"/>
    </xf>
    <xf numFmtId="0" fontId="1" fillId="2" borderId="17" xfId="0" applyFont="1" applyFill="1" applyBorder="1"/>
    <xf numFmtId="0" fontId="1" fillId="2" borderId="0" xfId="0" applyFont="1" applyFill="1"/>
    <xf numFmtId="0" fontId="7" fillId="11" borderId="9" xfId="0" applyFont="1" applyFill="1" applyBorder="1" applyAlignment="1">
      <alignment horizontal="centerContinuous"/>
    </xf>
    <xf numFmtId="164" fontId="6" fillId="11" borderId="7" xfId="1" applyFont="1" applyFill="1" applyBorder="1" applyAlignment="1">
      <alignment horizontal="centerContinuous"/>
    </xf>
    <xf numFmtId="0" fontId="6" fillId="11" borderId="7" xfId="0" applyFont="1" applyFill="1" applyBorder="1" applyAlignment="1">
      <alignment horizontal="centerContinuous"/>
    </xf>
    <xf numFmtId="0" fontId="6" fillId="11" borderId="0" xfId="0" applyFont="1" applyFill="1" applyAlignment="1">
      <alignment horizontal="centerContinuous"/>
    </xf>
    <xf numFmtId="0" fontId="3" fillId="4" borderId="0" xfId="0" applyFont="1" applyFill="1"/>
    <xf numFmtId="167" fontId="3" fillId="4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tabSelected="1" zoomScaleNormal="100" workbookViewId="0">
      <selection activeCell="L33" sqref="L33"/>
    </sheetView>
  </sheetViews>
  <sheetFormatPr defaultRowHeight="12.75" x14ac:dyDescent="0.2"/>
  <cols>
    <col min="1" max="1" width="15.7109375" customWidth="1"/>
    <col min="2" max="2" width="16.85546875" customWidth="1"/>
    <col min="3" max="3" width="14" customWidth="1"/>
    <col min="4" max="4" width="10.42578125" customWidth="1"/>
    <col min="6" max="7" width="10.85546875" customWidth="1"/>
    <col min="8" max="8" width="14" customWidth="1"/>
  </cols>
  <sheetData>
    <row r="1" spans="1:20" ht="27.75" x14ac:dyDescent="0.4">
      <c r="A1" s="164" t="s">
        <v>0</v>
      </c>
      <c r="B1" s="165"/>
      <c r="C1" s="166"/>
      <c r="D1" s="166"/>
      <c r="E1" s="166"/>
      <c r="F1" s="166"/>
      <c r="G1" s="166"/>
      <c r="H1" s="166"/>
      <c r="I1" s="166"/>
      <c r="J1" s="166"/>
      <c r="K1" s="166"/>
      <c r="L1" s="167"/>
      <c r="M1" s="14"/>
      <c r="N1" s="14"/>
      <c r="O1" s="13"/>
      <c r="P1" s="14"/>
      <c r="Q1" s="14"/>
      <c r="R1" s="14"/>
    </row>
    <row r="2" spans="1:20" ht="18.75" thickBot="1" x14ac:dyDescent="0.3">
      <c r="A2" s="33" t="s">
        <v>1</v>
      </c>
      <c r="B2" s="23"/>
      <c r="C2" s="24"/>
      <c r="D2" s="24"/>
      <c r="E2" s="24"/>
      <c r="F2" s="24"/>
      <c r="G2" s="24"/>
      <c r="H2" s="24"/>
      <c r="I2" s="34"/>
      <c r="J2" s="23"/>
      <c r="K2" s="23"/>
      <c r="L2" s="23"/>
      <c r="M2" s="14"/>
      <c r="N2" s="14"/>
      <c r="O2" s="14"/>
      <c r="P2" s="14"/>
      <c r="Q2" s="14"/>
      <c r="R2" s="14"/>
    </row>
    <row r="3" spans="1:20" ht="16.5" thickBot="1" x14ac:dyDescent="0.3">
      <c r="A3" s="1" t="s">
        <v>2</v>
      </c>
      <c r="B3" s="2" t="s">
        <v>3</v>
      </c>
      <c r="C3" s="3"/>
      <c r="D3" s="4"/>
      <c r="E3" s="23"/>
      <c r="F3" s="23"/>
      <c r="G3" s="23"/>
      <c r="H3" s="5" t="s">
        <v>4</v>
      </c>
      <c r="I3" s="6" t="s">
        <v>91</v>
      </c>
      <c r="J3" s="6"/>
      <c r="K3" s="6"/>
      <c r="L3" s="7"/>
      <c r="M3" s="14"/>
      <c r="N3" s="14"/>
      <c r="O3" s="14"/>
      <c r="P3" s="14"/>
      <c r="Q3" s="14"/>
      <c r="R3" s="14"/>
    </row>
    <row r="4" spans="1:20" ht="16.5" thickBot="1" x14ac:dyDescent="0.3">
      <c r="A4" s="2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14"/>
      <c r="N4" s="14"/>
      <c r="O4" s="14"/>
      <c r="P4" s="14"/>
      <c r="Q4" s="14"/>
      <c r="R4" s="14"/>
    </row>
    <row r="5" spans="1:20" ht="13.5" thickBot="1" x14ac:dyDescent="0.25">
      <c r="A5" s="120" t="s">
        <v>5</v>
      </c>
      <c r="B5" s="17"/>
      <c r="C5" s="16"/>
      <c r="D5" s="17"/>
      <c r="E5" s="17"/>
      <c r="F5" s="121" t="s">
        <v>6</v>
      </c>
      <c r="G5" s="19"/>
      <c r="H5" s="120" t="s">
        <v>7</v>
      </c>
      <c r="I5" s="122"/>
      <c r="J5" s="18"/>
      <c r="K5" s="18"/>
      <c r="L5" s="19"/>
      <c r="M5" s="112" t="s">
        <v>76</v>
      </c>
      <c r="N5" s="108"/>
      <c r="O5" s="14"/>
      <c r="P5" s="14"/>
      <c r="Q5" s="14"/>
      <c r="R5" s="14"/>
    </row>
    <row r="6" spans="1:20" x14ac:dyDescent="0.2">
      <c r="A6" s="8" t="s">
        <v>8</v>
      </c>
      <c r="B6" s="110" t="s">
        <v>9</v>
      </c>
      <c r="C6" s="55" t="s">
        <v>10</v>
      </c>
      <c r="D6" s="74" t="s">
        <v>11</v>
      </c>
      <c r="E6" s="74" t="s">
        <v>12</v>
      </c>
      <c r="F6" s="72" t="s">
        <v>13</v>
      </c>
      <c r="G6" s="55" t="s">
        <v>14</v>
      </c>
      <c r="H6" s="115" t="s">
        <v>15</v>
      </c>
      <c r="I6" s="78" t="s">
        <v>16</v>
      </c>
      <c r="J6" s="79" t="s">
        <v>17</v>
      </c>
      <c r="K6" s="116" t="s">
        <v>11</v>
      </c>
      <c r="L6" s="74" t="s">
        <v>12</v>
      </c>
      <c r="M6" s="111" t="s">
        <v>18</v>
      </c>
      <c r="N6" s="109" t="s">
        <v>19</v>
      </c>
      <c r="O6" s="14"/>
      <c r="P6" s="14"/>
      <c r="Q6" s="14"/>
      <c r="R6" s="14"/>
      <c r="S6" s="158"/>
      <c r="T6" s="158"/>
    </row>
    <row r="7" spans="1:20" x14ac:dyDescent="0.2">
      <c r="A7" s="75" t="s">
        <v>88</v>
      </c>
      <c r="B7" s="136">
        <v>3</v>
      </c>
      <c r="C7" s="149" t="s">
        <v>30</v>
      </c>
      <c r="D7" s="135">
        <f>IF(ISBLANK(C7),"",VLOOKUP(C7,Table1,2))</f>
        <v>1.1000000000000001</v>
      </c>
      <c r="E7" s="55">
        <f t="shared" ref="E7:E21" si="0">IF(ISBLANK(B7),"",B7*D7)</f>
        <v>3.3000000000000003</v>
      </c>
      <c r="F7" s="142">
        <v>0</v>
      </c>
      <c r="G7" s="138">
        <v>35</v>
      </c>
      <c r="H7" s="139">
        <v>80</v>
      </c>
      <c r="I7" s="137">
        <v>20</v>
      </c>
      <c r="J7" s="137">
        <v>0</v>
      </c>
      <c r="K7" s="134">
        <f>IF(ISBLANK(B7),"",H7*$I$26/100+I7*$I$27/100+J7*$I$28/100)</f>
        <v>3.1000000000000003E-2</v>
      </c>
      <c r="L7" s="55">
        <f t="shared" ref="L7:L21" si="1">IF(ISBLANK(B7),"",B7*G7*K7)</f>
        <v>3.2550000000000003</v>
      </c>
      <c r="M7" s="130">
        <v>7</v>
      </c>
      <c r="N7" s="130">
        <f>IF(ISBLANK(B48),"",B48)</f>
        <v>2</v>
      </c>
      <c r="O7" s="14"/>
      <c r="P7" s="14"/>
      <c r="Q7" s="14"/>
      <c r="R7" s="14"/>
      <c r="S7" s="158"/>
      <c r="T7" s="158"/>
    </row>
    <row r="8" spans="1:20" x14ac:dyDescent="0.2">
      <c r="A8" s="75" t="s">
        <v>87</v>
      </c>
      <c r="B8" s="136">
        <v>3</v>
      </c>
      <c r="C8" s="137" t="s">
        <v>25</v>
      </c>
      <c r="D8" s="135">
        <f t="shared" ref="D7:D21" si="2">IF(ISBLANK(C8),"",VLOOKUP(C8,Table1,2))</f>
        <v>0.85</v>
      </c>
      <c r="E8" s="55">
        <f>IF(ISBLANK(B8),"",B8*D8)</f>
        <v>2.5499999999999998</v>
      </c>
      <c r="F8" s="142">
        <v>0</v>
      </c>
      <c r="G8" s="138">
        <v>25</v>
      </c>
      <c r="H8" s="140">
        <v>100</v>
      </c>
      <c r="I8" s="141">
        <v>0</v>
      </c>
      <c r="J8" s="137">
        <v>0</v>
      </c>
      <c r="K8" s="134">
        <f t="shared" ref="K8:K21" si="3">IF(ISBLANK(B8),"",H8*$I$26/100+I8*$I$27/100+J8*$I$28/100)</f>
        <v>3.5000000000000003E-2</v>
      </c>
      <c r="L8" s="55">
        <f t="shared" si="1"/>
        <v>2.6250000000000004</v>
      </c>
      <c r="M8" s="130"/>
      <c r="N8" s="130">
        <f t="shared" ref="N8:N21" si="4">IF(ISBLANK(B49),"",B49)</f>
        <v>3</v>
      </c>
      <c r="O8" s="14"/>
      <c r="P8" s="14"/>
      <c r="Q8" s="14"/>
      <c r="R8" s="14"/>
      <c r="S8" s="158"/>
      <c r="T8" s="158"/>
    </row>
    <row r="9" spans="1:20" x14ac:dyDescent="0.2">
      <c r="A9" s="75" t="s">
        <v>86</v>
      </c>
      <c r="B9" s="136">
        <v>4</v>
      </c>
      <c r="C9" s="137" t="s">
        <v>34</v>
      </c>
      <c r="D9" s="135">
        <f t="shared" si="2"/>
        <v>0.45</v>
      </c>
      <c r="E9" s="55">
        <f t="shared" si="0"/>
        <v>1.8</v>
      </c>
      <c r="F9" s="142">
        <v>0</v>
      </c>
      <c r="G9" s="138">
        <v>20</v>
      </c>
      <c r="H9" s="140">
        <v>100</v>
      </c>
      <c r="I9" s="137">
        <v>0</v>
      </c>
      <c r="J9" s="137">
        <v>0</v>
      </c>
      <c r="K9" s="134">
        <f t="shared" si="3"/>
        <v>3.5000000000000003E-2</v>
      </c>
      <c r="L9" s="55">
        <f t="shared" si="1"/>
        <v>2.8000000000000003</v>
      </c>
      <c r="M9" s="130"/>
      <c r="N9" s="130" t="str">
        <f t="shared" si="4"/>
        <v/>
      </c>
      <c r="O9" s="14"/>
      <c r="P9" s="14"/>
      <c r="Q9" s="14"/>
      <c r="R9" s="14"/>
      <c r="S9" s="158"/>
      <c r="T9" s="158"/>
    </row>
    <row r="10" spans="1:20" x14ac:dyDescent="0.2">
      <c r="A10" s="75" t="s">
        <v>85</v>
      </c>
      <c r="B10" s="136">
        <v>4</v>
      </c>
      <c r="C10" s="137" t="s">
        <v>37</v>
      </c>
      <c r="D10" s="135">
        <f t="shared" si="2"/>
        <v>0.35</v>
      </c>
      <c r="E10" s="55">
        <f t="shared" si="0"/>
        <v>1.4</v>
      </c>
      <c r="F10" s="142">
        <v>0</v>
      </c>
      <c r="G10" s="138">
        <v>20</v>
      </c>
      <c r="H10" s="140">
        <v>100</v>
      </c>
      <c r="I10" s="137">
        <v>0</v>
      </c>
      <c r="J10" s="137">
        <v>0</v>
      </c>
      <c r="K10" s="134">
        <f t="shared" si="3"/>
        <v>3.5000000000000003E-2</v>
      </c>
      <c r="L10" s="55">
        <f t="shared" si="1"/>
        <v>2.8000000000000003</v>
      </c>
      <c r="M10" s="130"/>
      <c r="N10" s="130" t="str">
        <f t="shared" si="4"/>
        <v/>
      </c>
      <c r="O10" s="14"/>
      <c r="P10" s="14"/>
      <c r="Q10" s="14"/>
      <c r="R10" s="14"/>
      <c r="S10" s="158"/>
      <c r="T10" s="158"/>
    </row>
    <row r="11" spans="1:20" x14ac:dyDescent="0.2">
      <c r="A11" s="75"/>
      <c r="B11" s="136"/>
      <c r="C11" s="137"/>
      <c r="D11" s="135" t="str">
        <f t="shared" si="2"/>
        <v/>
      </c>
      <c r="E11" s="55" t="str">
        <f t="shared" si="0"/>
        <v/>
      </c>
      <c r="F11" s="142"/>
      <c r="G11" s="138" t="s">
        <v>21</v>
      </c>
      <c r="H11" s="140"/>
      <c r="I11" s="137"/>
      <c r="J11" s="137"/>
      <c r="K11" s="134" t="str">
        <f t="shared" si="3"/>
        <v/>
      </c>
      <c r="L11" s="55" t="str">
        <f t="shared" si="1"/>
        <v/>
      </c>
      <c r="M11" s="130"/>
      <c r="N11" s="130" t="str">
        <f t="shared" si="4"/>
        <v/>
      </c>
      <c r="O11" s="14"/>
      <c r="P11" s="14"/>
      <c r="Q11" s="14"/>
      <c r="R11" s="14"/>
      <c r="S11" s="158"/>
      <c r="T11" s="158"/>
    </row>
    <row r="12" spans="1:20" x14ac:dyDescent="0.2">
      <c r="A12" s="75"/>
      <c r="B12" s="136"/>
      <c r="C12" s="137"/>
      <c r="D12" s="135" t="str">
        <f t="shared" si="2"/>
        <v/>
      </c>
      <c r="E12" s="55" t="str">
        <f t="shared" si="0"/>
        <v/>
      </c>
      <c r="F12" s="142"/>
      <c r="G12" s="138" t="s">
        <v>21</v>
      </c>
      <c r="H12" s="140"/>
      <c r="I12" s="137"/>
      <c r="J12" s="137"/>
      <c r="K12" s="134" t="str">
        <f t="shared" si="3"/>
        <v/>
      </c>
      <c r="L12" s="55" t="str">
        <f t="shared" si="1"/>
        <v/>
      </c>
      <c r="M12" s="130"/>
      <c r="N12" s="130" t="str">
        <f t="shared" si="4"/>
        <v/>
      </c>
      <c r="O12" s="14"/>
      <c r="P12" s="14"/>
      <c r="Q12" s="14"/>
      <c r="R12" s="14"/>
      <c r="S12" s="158"/>
      <c r="T12" s="158"/>
    </row>
    <row r="13" spans="1:20" x14ac:dyDescent="0.2">
      <c r="A13" s="75"/>
      <c r="B13" s="136"/>
      <c r="C13" s="137"/>
      <c r="D13" s="135" t="str">
        <f t="shared" si="2"/>
        <v/>
      </c>
      <c r="E13" s="55" t="str">
        <f t="shared" si="0"/>
        <v/>
      </c>
      <c r="F13" s="142"/>
      <c r="G13" s="138" t="s">
        <v>21</v>
      </c>
      <c r="H13" s="140"/>
      <c r="I13" s="137"/>
      <c r="J13" s="137"/>
      <c r="K13" s="134" t="str">
        <f t="shared" si="3"/>
        <v/>
      </c>
      <c r="L13" s="55" t="str">
        <f t="shared" si="1"/>
        <v/>
      </c>
      <c r="M13" s="130"/>
      <c r="N13" s="130">
        <f t="shared" si="4"/>
        <v>0</v>
      </c>
      <c r="O13" s="14"/>
      <c r="P13" s="14"/>
      <c r="Q13" s="14"/>
      <c r="R13" s="14"/>
      <c r="S13" s="158"/>
      <c r="T13" s="158"/>
    </row>
    <row r="14" spans="1:20" x14ac:dyDescent="0.2">
      <c r="A14" s="75"/>
      <c r="B14" s="136"/>
      <c r="C14" s="137"/>
      <c r="D14" s="135" t="str">
        <f t="shared" si="2"/>
        <v/>
      </c>
      <c r="E14" s="55" t="str">
        <f t="shared" si="0"/>
        <v/>
      </c>
      <c r="F14" s="142"/>
      <c r="G14" s="138" t="s">
        <v>21</v>
      </c>
      <c r="H14" s="140"/>
      <c r="I14" s="137"/>
      <c r="J14" s="137"/>
      <c r="K14" s="134" t="str">
        <f t="shared" si="3"/>
        <v/>
      </c>
      <c r="L14" s="55" t="str">
        <f t="shared" si="1"/>
        <v/>
      </c>
      <c r="M14" s="130"/>
      <c r="N14" s="130"/>
      <c r="O14" s="14"/>
      <c r="P14" s="14"/>
      <c r="Q14" s="14"/>
      <c r="R14" s="14"/>
      <c r="S14" s="158"/>
      <c r="T14" s="158"/>
    </row>
    <row r="15" spans="1:20" x14ac:dyDescent="0.2">
      <c r="A15" s="75"/>
      <c r="B15" s="136"/>
      <c r="C15" s="137"/>
      <c r="D15" s="135" t="str">
        <f t="shared" si="2"/>
        <v/>
      </c>
      <c r="E15" s="55" t="str">
        <f t="shared" si="0"/>
        <v/>
      </c>
      <c r="F15" s="142"/>
      <c r="G15" s="138" t="s">
        <v>21</v>
      </c>
      <c r="H15" s="140"/>
      <c r="I15" s="137"/>
      <c r="J15" s="137"/>
      <c r="K15" s="134" t="str">
        <f t="shared" si="3"/>
        <v/>
      </c>
      <c r="L15" s="55" t="str">
        <f t="shared" si="1"/>
        <v/>
      </c>
      <c r="M15" s="130"/>
      <c r="N15" s="130"/>
      <c r="O15" s="14"/>
      <c r="P15" s="14"/>
      <c r="Q15" s="14"/>
      <c r="R15" s="14"/>
      <c r="S15" s="158"/>
      <c r="T15" s="158"/>
    </row>
    <row r="16" spans="1:20" x14ac:dyDescent="0.2">
      <c r="A16" s="75"/>
      <c r="B16" s="136"/>
      <c r="C16" s="137"/>
      <c r="D16" s="135" t="str">
        <f t="shared" si="2"/>
        <v/>
      </c>
      <c r="E16" s="55" t="str">
        <f t="shared" si="0"/>
        <v/>
      </c>
      <c r="F16" s="142"/>
      <c r="G16" s="138" t="s">
        <v>21</v>
      </c>
      <c r="H16" s="140"/>
      <c r="I16" s="137"/>
      <c r="J16" s="137"/>
      <c r="K16" s="134" t="str">
        <f t="shared" si="3"/>
        <v/>
      </c>
      <c r="L16" s="55" t="str">
        <f t="shared" si="1"/>
        <v/>
      </c>
      <c r="M16" s="130"/>
      <c r="N16" s="130"/>
      <c r="O16" s="14"/>
      <c r="P16" s="14"/>
      <c r="Q16" s="14"/>
      <c r="R16" s="14"/>
      <c r="S16" s="158"/>
      <c r="T16" s="158"/>
    </row>
    <row r="17" spans="1:20" x14ac:dyDescent="0.2">
      <c r="A17" s="75"/>
      <c r="B17" s="136"/>
      <c r="C17" s="137"/>
      <c r="D17" s="135" t="str">
        <f t="shared" si="2"/>
        <v/>
      </c>
      <c r="E17" s="55" t="str">
        <f t="shared" si="0"/>
        <v/>
      </c>
      <c r="F17" s="142"/>
      <c r="G17" s="138" t="s">
        <v>21</v>
      </c>
      <c r="H17" s="140"/>
      <c r="I17" s="137"/>
      <c r="J17" s="137"/>
      <c r="K17" s="134" t="str">
        <f t="shared" si="3"/>
        <v/>
      </c>
      <c r="L17" s="55" t="str">
        <f t="shared" si="1"/>
        <v/>
      </c>
      <c r="M17" s="130"/>
      <c r="N17" s="130"/>
      <c r="O17" s="14"/>
      <c r="P17" s="14"/>
      <c r="Q17" s="14"/>
      <c r="R17" s="14"/>
      <c r="S17" s="158"/>
      <c r="T17" s="158"/>
    </row>
    <row r="18" spans="1:20" x14ac:dyDescent="0.2">
      <c r="A18" s="75"/>
      <c r="B18" s="136"/>
      <c r="C18" s="137"/>
      <c r="D18" s="135" t="str">
        <f t="shared" si="2"/>
        <v/>
      </c>
      <c r="E18" s="55" t="str">
        <f t="shared" si="0"/>
        <v/>
      </c>
      <c r="F18" s="142"/>
      <c r="G18" s="138" t="s">
        <v>21</v>
      </c>
      <c r="H18" s="140"/>
      <c r="I18" s="137"/>
      <c r="J18" s="137"/>
      <c r="K18" s="134" t="str">
        <f t="shared" si="3"/>
        <v/>
      </c>
      <c r="L18" s="55" t="str">
        <f t="shared" si="1"/>
        <v/>
      </c>
      <c r="M18" s="130"/>
      <c r="N18" s="130"/>
      <c r="O18" s="14"/>
      <c r="P18" s="14"/>
      <c r="Q18" s="14"/>
      <c r="R18" s="14"/>
      <c r="S18" s="158"/>
      <c r="T18" s="158"/>
    </row>
    <row r="19" spans="1:20" x14ac:dyDescent="0.2">
      <c r="A19" s="75"/>
      <c r="B19" s="136"/>
      <c r="C19" s="137"/>
      <c r="D19" s="135" t="str">
        <f t="shared" si="2"/>
        <v/>
      </c>
      <c r="E19" s="55" t="str">
        <f t="shared" si="0"/>
        <v/>
      </c>
      <c r="F19" s="142"/>
      <c r="G19" s="138" t="s">
        <v>21</v>
      </c>
      <c r="H19" s="140"/>
      <c r="I19" s="137"/>
      <c r="J19" s="137"/>
      <c r="K19" s="134" t="str">
        <f t="shared" si="3"/>
        <v/>
      </c>
      <c r="L19" s="55" t="str">
        <f t="shared" si="1"/>
        <v/>
      </c>
      <c r="M19" s="130"/>
      <c r="N19" s="130"/>
      <c r="O19" s="14"/>
      <c r="P19" s="14"/>
      <c r="Q19" s="14"/>
      <c r="R19" s="14"/>
      <c r="S19" s="158"/>
      <c r="T19" s="158"/>
    </row>
    <row r="20" spans="1:20" x14ac:dyDescent="0.2">
      <c r="A20" s="75"/>
      <c r="B20" s="136"/>
      <c r="C20" s="137"/>
      <c r="D20" s="135" t="str">
        <f t="shared" si="2"/>
        <v/>
      </c>
      <c r="E20" s="55" t="str">
        <f t="shared" si="0"/>
        <v/>
      </c>
      <c r="F20" s="142"/>
      <c r="G20" s="138" t="s">
        <v>21</v>
      </c>
      <c r="H20" s="140"/>
      <c r="I20" s="137"/>
      <c r="J20" s="137"/>
      <c r="K20" s="134" t="str">
        <f t="shared" si="3"/>
        <v/>
      </c>
      <c r="L20" s="55" t="str">
        <f t="shared" si="1"/>
        <v/>
      </c>
      <c r="M20" s="130"/>
      <c r="N20" s="130"/>
      <c r="O20" s="14"/>
      <c r="P20" s="14"/>
      <c r="Q20" s="14"/>
      <c r="R20" s="14"/>
      <c r="S20" s="158"/>
      <c r="T20" s="158"/>
    </row>
    <row r="21" spans="1:20" x14ac:dyDescent="0.2">
      <c r="A21" s="75"/>
      <c r="B21" s="136"/>
      <c r="C21" s="137"/>
      <c r="D21" s="135" t="str">
        <f t="shared" si="2"/>
        <v/>
      </c>
      <c r="E21" s="55" t="str">
        <f t="shared" si="0"/>
        <v/>
      </c>
      <c r="F21" s="142"/>
      <c r="G21" s="138" t="s">
        <v>21</v>
      </c>
      <c r="H21" s="140"/>
      <c r="I21" s="137"/>
      <c r="J21" s="137"/>
      <c r="K21" s="134" t="str">
        <f t="shared" si="3"/>
        <v/>
      </c>
      <c r="L21" s="55" t="str">
        <f t="shared" si="1"/>
        <v/>
      </c>
      <c r="M21" s="130"/>
      <c r="N21" s="130"/>
      <c r="O21" s="14"/>
      <c r="P21" s="14"/>
      <c r="Q21" s="14"/>
      <c r="R21" s="14"/>
      <c r="S21" s="158"/>
      <c r="T21" s="158"/>
    </row>
    <row r="22" spans="1:20" ht="13.5" thickBot="1" x14ac:dyDescent="0.25">
      <c r="A22" s="9"/>
      <c r="B22" s="71">
        <f>SUM(B7:B21)</f>
        <v>14</v>
      </c>
      <c r="C22" s="21"/>
      <c r="D22" s="22"/>
      <c r="E22" s="73">
        <f>SUM(E7:E21)</f>
        <v>9.0499999999999989</v>
      </c>
      <c r="F22" s="71">
        <f>SUM(F7:F21)</f>
        <v>0</v>
      </c>
      <c r="G22" s="10"/>
      <c r="H22" s="117"/>
      <c r="I22" s="10"/>
      <c r="J22" s="118"/>
      <c r="K22" s="119"/>
      <c r="L22" s="129">
        <f>SUM(L7:L21)</f>
        <v>11.480000000000002</v>
      </c>
      <c r="M22" s="113">
        <f>SUM(M7:M21)</f>
        <v>7</v>
      </c>
      <c r="N22" s="113">
        <f>B55</f>
        <v>5</v>
      </c>
      <c r="O22" s="14"/>
      <c r="P22" s="14"/>
      <c r="Q22" s="14"/>
      <c r="R22" s="14"/>
      <c r="S22" s="158"/>
      <c r="T22" s="158"/>
    </row>
    <row r="23" spans="1:20" x14ac:dyDescent="0.2">
      <c r="A23" s="27"/>
      <c r="B23" s="14"/>
      <c r="C23" s="46" t="s">
        <v>6</v>
      </c>
      <c r="D23" s="47"/>
      <c r="E23" s="14"/>
      <c r="F23" s="14"/>
      <c r="G23" s="14"/>
      <c r="H23" s="114" t="s">
        <v>7</v>
      </c>
      <c r="I23" s="49"/>
      <c r="J23" s="56"/>
      <c r="K23" s="56"/>
      <c r="L23" s="56"/>
      <c r="M23" s="56"/>
      <c r="N23" s="56"/>
      <c r="O23" s="56"/>
      <c r="P23" s="14"/>
      <c r="Q23" s="14"/>
      <c r="R23" s="14"/>
    </row>
    <row r="24" spans="1:20" x14ac:dyDescent="0.2">
      <c r="A24" s="27"/>
      <c r="B24" s="14"/>
      <c r="C24" s="48" t="s">
        <v>22</v>
      </c>
      <c r="D24" s="49"/>
      <c r="E24" s="14"/>
      <c r="F24" s="14"/>
      <c r="G24" s="14"/>
      <c r="H24" s="48" t="s">
        <v>23</v>
      </c>
      <c r="I24" s="49"/>
      <c r="J24" s="14"/>
      <c r="K24" s="14"/>
      <c r="L24" s="14"/>
      <c r="M24" s="14"/>
      <c r="N24" s="14"/>
      <c r="O24" s="14"/>
      <c r="P24" s="14"/>
      <c r="Q24" s="14"/>
      <c r="R24" s="14"/>
    </row>
    <row r="25" spans="1:20" ht="13.5" thickBot="1" x14ac:dyDescent="0.25">
      <c r="A25" s="27"/>
      <c r="B25" s="14"/>
      <c r="C25" s="44" t="s">
        <v>10</v>
      </c>
      <c r="D25" s="50" t="s">
        <v>11</v>
      </c>
      <c r="E25" s="14"/>
      <c r="F25" s="14"/>
      <c r="G25" s="14"/>
      <c r="H25" s="43" t="s">
        <v>10</v>
      </c>
      <c r="I25" s="86" t="s">
        <v>11</v>
      </c>
      <c r="J25" s="14"/>
      <c r="K25" s="14"/>
      <c r="L25" s="14"/>
      <c r="M25" s="14"/>
      <c r="N25" s="14"/>
      <c r="O25" s="14"/>
      <c r="P25" s="14"/>
      <c r="Q25" s="14"/>
      <c r="R25" s="14"/>
    </row>
    <row r="26" spans="1:20" ht="13.5" thickBot="1" x14ac:dyDescent="0.25">
      <c r="A26" s="27"/>
      <c r="B26" s="42" t="s">
        <v>24</v>
      </c>
      <c r="C26" s="143" t="s">
        <v>25</v>
      </c>
      <c r="D26" s="82">
        <v>0.85</v>
      </c>
      <c r="E26" s="153" t="s">
        <v>89</v>
      </c>
      <c r="F26" s="151"/>
      <c r="G26" s="152"/>
      <c r="H26" s="90" t="s">
        <v>26</v>
      </c>
      <c r="I26" s="146">
        <v>3.5000000000000003E-2</v>
      </c>
      <c r="J26" s="14"/>
      <c r="K26" s="14"/>
      <c r="L26" s="14"/>
      <c r="M26" s="14"/>
      <c r="N26" s="14"/>
      <c r="O26" s="14"/>
      <c r="P26" s="14"/>
      <c r="Q26" s="14"/>
      <c r="R26" s="14"/>
    </row>
    <row r="27" spans="1:20" x14ac:dyDescent="0.2">
      <c r="A27" s="27"/>
      <c r="B27" s="43" t="s">
        <v>27</v>
      </c>
      <c r="C27" t="s">
        <v>20</v>
      </c>
      <c r="D27" s="80">
        <v>0.6</v>
      </c>
      <c r="E27" s="157" t="s">
        <v>90</v>
      </c>
      <c r="F27" s="87"/>
      <c r="G27" s="150"/>
      <c r="H27" s="150" t="s">
        <v>28</v>
      </c>
      <c r="I27" s="147">
        <v>1.4999999999999999E-2</v>
      </c>
      <c r="J27" s="14"/>
      <c r="K27" s="14"/>
      <c r="L27" s="14"/>
      <c r="M27" s="14"/>
      <c r="N27" s="14"/>
      <c r="O27" s="14"/>
      <c r="P27" s="14"/>
      <c r="Q27" s="14"/>
      <c r="R27" s="14"/>
    </row>
    <row r="28" spans="1:20" ht="13.5" thickBot="1" x14ac:dyDescent="0.25">
      <c r="A28" s="27"/>
      <c r="B28" s="43" t="s">
        <v>29</v>
      </c>
      <c r="C28" t="s">
        <v>30</v>
      </c>
      <c r="D28" s="80">
        <v>1.1000000000000001</v>
      </c>
      <c r="E28" s="155" t="s">
        <v>31</v>
      </c>
      <c r="F28" s="156"/>
      <c r="G28" s="154"/>
      <c r="H28" s="89" t="s">
        <v>32</v>
      </c>
      <c r="I28" s="148">
        <v>9.1999999999999998E-3</v>
      </c>
      <c r="J28" s="14"/>
      <c r="K28" s="14"/>
      <c r="L28" s="14"/>
      <c r="M28" s="14"/>
      <c r="N28" s="14"/>
      <c r="O28" s="14"/>
      <c r="P28" s="14"/>
      <c r="Q28" s="14"/>
      <c r="R28" s="14"/>
    </row>
    <row r="29" spans="1:20" x14ac:dyDescent="0.2">
      <c r="A29" s="27"/>
      <c r="B29" s="43" t="s">
        <v>33</v>
      </c>
      <c r="C29" t="s">
        <v>34</v>
      </c>
      <c r="D29" s="80">
        <v>0.45</v>
      </c>
      <c r="E29" s="61" t="s">
        <v>35</v>
      </c>
      <c r="F29" s="58"/>
      <c r="G29" s="58"/>
      <c r="H29" s="58"/>
      <c r="I29" s="58"/>
      <c r="J29" s="58"/>
      <c r="K29" s="36"/>
      <c r="L29" s="14"/>
      <c r="M29" s="14"/>
      <c r="N29" s="14"/>
      <c r="O29" s="14"/>
      <c r="P29" s="14"/>
      <c r="Q29" s="14"/>
      <c r="R29" s="14"/>
    </row>
    <row r="30" spans="1:20" ht="13.5" thickBot="1" x14ac:dyDescent="0.25">
      <c r="A30" s="27"/>
      <c r="B30" s="44" t="s">
        <v>36</v>
      </c>
      <c r="C30" s="45" t="s">
        <v>37</v>
      </c>
      <c r="D30" s="81">
        <v>0.35</v>
      </c>
      <c r="E30" s="59" t="s">
        <v>38</v>
      </c>
      <c r="F30" s="57"/>
      <c r="G30" s="57"/>
      <c r="H30" s="57"/>
      <c r="I30" s="57"/>
      <c r="J30" s="57"/>
      <c r="K30" s="29"/>
      <c r="L30" s="14"/>
      <c r="M30" s="14"/>
      <c r="N30" s="14"/>
      <c r="O30" s="14"/>
      <c r="P30" s="14"/>
      <c r="Q30" s="14"/>
      <c r="R30" s="14"/>
    </row>
    <row r="31" spans="1:20" x14ac:dyDescent="0.2">
      <c r="A31" s="39" t="s">
        <v>39</v>
      </c>
      <c r="B31" s="93" t="s">
        <v>40</v>
      </c>
      <c r="C31" s="12" t="s">
        <v>41</v>
      </c>
      <c r="D31" s="123">
        <v>0.85</v>
      </c>
      <c r="E31" s="59" t="s">
        <v>42</v>
      </c>
      <c r="F31" s="57"/>
      <c r="G31" s="57"/>
      <c r="H31" s="57"/>
      <c r="I31" s="57"/>
      <c r="J31" s="57"/>
      <c r="K31" s="29"/>
      <c r="L31" s="14"/>
      <c r="M31" s="14"/>
      <c r="N31" s="14"/>
      <c r="O31" s="14"/>
      <c r="P31" s="14"/>
      <c r="Q31" s="14"/>
      <c r="R31" s="14"/>
    </row>
    <row r="32" spans="1:20" x14ac:dyDescent="0.2">
      <c r="A32" s="40" t="s">
        <v>43</v>
      </c>
      <c r="B32" s="94" t="s">
        <v>44</v>
      </c>
      <c r="C32" t="s">
        <v>45</v>
      </c>
      <c r="D32" s="124">
        <v>0.6</v>
      </c>
      <c r="E32" s="59" t="s">
        <v>46</v>
      </c>
      <c r="F32" s="57"/>
      <c r="G32" s="57"/>
      <c r="H32" s="57"/>
      <c r="I32" s="57"/>
      <c r="J32" s="57"/>
      <c r="K32" s="88"/>
      <c r="L32" s="56"/>
      <c r="M32" s="56"/>
      <c r="N32" s="56"/>
      <c r="O32" s="56"/>
      <c r="P32" s="14"/>
      <c r="Q32" s="14"/>
      <c r="R32" s="14"/>
    </row>
    <row r="33" spans="1:18" ht="15" customHeight="1" thickBot="1" x14ac:dyDescent="0.25">
      <c r="A33" s="41" t="s">
        <v>47</v>
      </c>
      <c r="B33" s="95" t="s">
        <v>48</v>
      </c>
      <c r="C33" s="45" t="s">
        <v>49</v>
      </c>
      <c r="D33" s="125">
        <v>0.45</v>
      </c>
      <c r="E33" s="59" t="s">
        <v>50</v>
      </c>
      <c r="F33" s="57"/>
      <c r="G33" s="57"/>
      <c r="H33" s="57"/>
      <c r="I33" s="57"/>
      <c r="J33" s="57"/>
      <c r="K33" s="29"/>
      <c r="L33" s="14"/>
      <c r="M33" s="14"/>
      <c r="N33" s="14"/>
      <c r="O33" s="14"/>
      <c r="P33" s="14"/>
      <c r="Q33" s="14"/>
      <c r="R33" s="14"/>
    </row>
    <row r="34" spans="1:18" x14ac:dyDescent="0.2">
      <c r="A34" s="39" t="s">
        <v>51</v>
      </c>
      <c r="B34" s="52" t="s">
        <v>52</v>
      </c>
      <c r="C34" s="12" t="s">
        <v>53</v>
      </c>
      <c r="D34" s="123">
        <v>0.85</v>
      </c>
      <c r="E34" s="69" t="s">
        <v>54</v>
      </c>
      <c r="F34" s="57"/>
      <c r="G34" s="57"/>
      <c r="H34" s="57"/>
      <c r="I34" s="57"/>
      <c r="J34" s="57"/>
      <c r="K34" s="29"/>
      <c r="L34" s="14"/>
      <c r="M34" s="14"/>
      <c r="N34" s="14"/>
      <c r="O34" s="14"/>
      <c r="P34" s="14"/>
      <c r="Q34" s="14"/>
      <c r="R34" s="14"/>
    </row>
    <row r="35" spans="1:18" x14ac:dyDescent="0.2">
      <c r="A35" s="40"/>
      <c r="B35" s="53" t="s">
        <v>55</v>
      </c>
      <c r="C35" t="s">
        <v>56</v>
      </c>
      <c r="D35" s="124">
        <v>0.6</v>
      </c>
      <c r="E35" s="160" t="s">
        <v>93</v>
      </c>
      <c r="F35" s="70"/>
      <c r="G35" s="70"/>
      <c r="H35" s="70"/>
      <c r="I35" s="70"/>
      <c r="J35" s="57"/>
      <c r="K35" s="29"/>
      <c r="L35" s="14"/>
      <c r="M35" s="14"/>
      <c r="N35" s="14"/>
      <c r="O35" s="14"/>
      <c r="P35" s="14"/>
      <c r="Q35" s="14"/>
      <c r="R35" s="14"/>
    </row>
    <row r="36" spans="1:18" ht="13.5" thickBot="1" x14ac:dyDescent="0.25">
      <c r="A36" s="41"/>
      <c r="B36" s="51" t="s">
        <v>57</v>
      </c>
      <c r="C36" s="45" t="s">
        <v>58</v>
      </c>
      <c r="D36" s="125">
        <v>0.35</v>
      </c>
      <c r="E36" s="161" t="s">
        <v>94</v>
      </c>
      <c r="F36" s="60"/>
      <c r="G36" s="60"/>
      <c r="H36" s="60"/>
      <c r="I36" s="60"/>
      <c r="J36" s="60"/>
      <c r="K36" s="38"/>
      <c r="L36" s="14"/>
      <c r="M36" s="14"/>
      <c r="N36" s="14"/>
      <c r="O36" s="14"/>
      <c r="P36" s="14"/>
      <c r="Q36" s="14"/>
      <c r="R36" s="14"/>
    </row>
    <row r="37" spans="1:18" ht="13.5" customHeight="1" thickBot="1" x14ac:dyDescent="0.25">
      <c r="A37" s="104"/>
      <c r="B37" s="14"/>
      <c r="C37" s="14"/>
      <c r="D37" s="101"/>
      <c r="E37" s="10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x14ac:dyDescent="0.2">
      <c r="A38" s="98" t="s">
        <v>59</v>
      </c>
      <c r="B38" s="99"/>
      <c r="C38" s="99"/>
      <c r="D38" s="100"/>
      <c r="E38" s="14"/>
      <c r="F38" s="83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x14ac:dyDescent="0.2">
      <c r="A39" s="30" t="s">
        <v>72</v>
      </c>
      <c r="B39" s="21"/>
      <c r="C39" s="21"/>
      <c r="D39" s="92">
        <f>B22</f>
        <v>14</v>
      </c>
      <c r="E39" s="84"/>
      <c r="F39" s="84"/>
      <c r="G39" s="8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x14ac:dyDescent="0.2">
      <c r="A40" s="30" t="s">
        <v>73</v>
      </c>
      <c r="B40" s="21"/>
      <c r="C40" s="21"/>
      <c r="D40" s="92">
        <f>E22+F22</f>
        <v>9.0499999999999989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x14ac:dyDescent="0.2">
      <c r="A41" s="30" t="s">
        <v>74</v>
      </c>
      <c r="B41" s="21"/>
      <c r="C41" s="21"/>
      <c r="D41" s="92">
        <f>L22</f>
        <v>11.480000000000002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13.5" thickBot="1" x14ac:dyDescent="0.25">
      <c r="A42" s="159" t="s">
        <v>92</v>
      </c>
      <c r="B42" s="131"/>
      <c r="C42" s="131"/>
      <c r="D42" s="132">
        <f>M22</f>
        <v>7</v>
      </c>
      <c r="E42" s="14"/>
      <c r="F42" s="14"/>
      <c r="G42" s="11"/>
      <c r="H42" s="11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0.25" x14ac:dyDescent="0.3">
      <c r="A43" s="30" t="s">
        <v>75</v>
      </c>
      <c r="B43" s="21"/>
      <c r="C43" s="21"/>
      <c r="D43" s="133">
        <f>N22</f>
        <v>5</v>
      </c>
      <c r="E43" s="14"/>
      <c r="F43" s="105" t="s">
        <v>61</v>
      </c>
      <c r="G43" s="68"/>
      <c r="H43" s="68"/>
      <c r="I43" s="68"/>
      <c r="J43" s="35"/>
      <c r="K43" s="35"/>
      <c r="L43" s="35"/>
      <c r="M43" s="35"/>
      <c r="N43" s="35"/>
      <c r="O43" s="35"/>
      <c r="P43" s="35"/>
      <c r="Q43" s="36"/>
      <c r="R43" s="14"/>
    </row>
    <row r="44" spans="1:18" ht="15.75" thickBot="1" x14ac:dyDescent="0.3">
      <c r="A44" s="96" t="s">
        <v>62</v>
      </c>
      <c r="B44" s="97"/>
      <c r="C44" s="97"/>
      <c r="D44" s="128">
        <f>SUM(D39:D43)</f>
        <v>46.53</v>
      </c>
      <c r="E44" s="14"/>
      <c r="F44" s="127" t="s">
        <v>83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/>
      <c r="R44" s="14"/>
    </row>
    <row r="45" spans="1:18" ht="15" x14ac:dyDescent="0.25">
      <c r="A45" s="102"/>
      <c r="B45" s="103"/>
      <c r="C45" s="14"/>
      <c r="D45" s="14"/>
      <c r="E45" s="14"/>
      <c r="F45" s="106" t="s">
        <v>63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  <c r="R45" s="14"/>
    </row>
    <row r="46" spans="1:18" ht="15" x14ac:dyDescent="0.25">
      <c r="A46" s="126" t="s">
        <v>60</v>
      </c>
      <c r="B46" s="91"/>
      <c r="C46" s="14"/>
      <c r="D46" s="14"/>
      <c r="E46" s="14"/>
      <c r="F46" s="37" t="s">
        <v>64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/>
      <c r="R46" s="14"/>
    </row>
    <row r="47" spans="1:18" ht="15" x14ac:dyDescent="0.25">
      <c r="A47" s="32" t="s">
        <v>65</v>
      </c>
      <c r="B47" s="54" t="s">
        <v>66</v>
      </c>
      <c r="C47" s="15"/>
      <c r="D47" s="15"/>
      <c r="E47" s="14"/>
      <c r="F47" s="37" t="s">
        <v>67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14"/>
    </row>
    <row r="48" spans="1:18" ht="15" x14ac:dyDescent="0.25">
      <c r="A48" s="162" t="s">
        <v>97</v>
      </c>
      <c r="B48" s="144">
        <v>2</v>
      </c>
      <c r="C48" s="15"/>
      <c r="D48" s="15"/>
      <c r="E48" s="14"/>
      <c r="F48" s="37" t="s">
        <v>68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9"/>
      <c r="R48" s="14"/>
    </row>
    <row r="49" spans="1:18" ht="15" x14ac:dyDescent="0.25">
      <c r="A49" s="163" t="s">
        <v>96</v>
      </c>
      <c r="B49" s="144">
        <v>3</v>
      </c>
      <c r="C49" s="15"/>
      <c r="D49" s="15"/>
      <c r="E49" s="14"/>
      <c r="F49" s="37" t="s">
        <v>69</v>
      </c>
      <c r="G49" s="77"/>
      <c r="H49" s="28"/>
      <c r="I49" s="28"/>
      <c r="J49" s="28"/>
      <c r="K49" s="28"/>
      <c r="L49" s="28"/>
      <c r="M49" s="28"/>
      <c r="N49" s="28"/>
      <c r="O49" s="28"/>
      <c r="P49" s="28"/>
      <c r="Q49" s="29"/>
      <c r="R49" s="14"/>
    </row>
    <row r="50" spans="1:18" ht="15" x14ac:dyDescent="0.25">
      <c r="A50" s="63"/>
      <c r="B50" s="20"/>
      <c r="C50" s="15"/>
      <c r="D50" s="15"/>
      <c r="E50" s="14"/>
      <c r="F50" s="37" t="s">
        <v>78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/>
      <c r="R50" s="14"/>
    </row>
    <row r="51" spans="1:18" ht="15" x14ac:dyDescent="0.25">
      <c r="A51" s="26"/>
      <c r="B51" s="20"/>
      <c r="C51" s="15"/>
      <c r="D51" s="15"/>
      <c r="E51" s="14"/>
      <c r="F51" s="37" t="s">
        <v>79</v>
      </c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  <c r="R51" s="14"/>
    </row>
    <row r="52" spans="1:18" ht="15" x14ac:dyDescent="0.25">
      <c r="A52" s="26"/>
      <c r="B52" s="20"/>
      <c r="C52" s="15"/>
      <c r="D52" s="15"/>
      <c r="E52" s="14"/>
      <c r="F52" s="37" t="s">
        <v>81</v>
      </c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  <c r="R52" s="14"/>
    </row>
    <row r="53" spans="1:18" ht="15" x14ac:dyDescent="0.25">
      <c r="A53" s="26"/>
      <c r="B53" s="20"/>
      <c r="C53" s="14"/>
      <c r="D53" s="14"/>
      <c r="E53" s="14"/>
      <c r="F53" s="62" t="s">
        <v>80</v>
      </c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9"/>
      <c r="R53" s="14"/>
    </row>
    <row r="54" spans="1:18" ht="15" x14ac:dyDescent="0.25">
      <c r="A54" s="76" t="s">
        <v>70</v>
      </c>
      <c r="B54" s="144">
        <v>0</v>
      </c>
      <c r="C54" s="14"/>
      <c r="D54" s="14"/>
      <c r="E54" s="14"/>
      <c r="F54" s="37" t="s">
        <v>82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9"/>
      <c r="R54" s="14"/>
    </row>
    <row r="55" spans="1:18" ht="15" x14ac:dyDescent="0.25">
      <c r="A55" s="31" t="s">
        <v>71</v>
      </c>
      <c r="B55" s="145">
        <f>SUM(B48:B53)+B54*2.17</f>
        <v>5</v>
      </c>
      <c r="C55" s="14"/>
      <c r="D55" s="14"/>
      <c r="E55" s="14"/>
      <c r="F55" s="37" t="s">
        <v>77</v>
      </c>
      <c r="G55" s="28"/>
      <c r="H55" s="28"/>
      <c r="I55" s="28"/>
      <c r="J55" s="28"/>
      <c r="K55" s="28"/>
      <c r="L55" s="28"/>
      <c r="M55" s="28"/>
      <c r="N55" s="107"/>
      <c r="O55" s="107"/>
      <c r="P55" s="28"/>
      <c r="Q55" s="29"/>
      <c r="R55" s="14"/>
    </row>
    <row r="56" spans="1:18" ht="15" x14ac:dyDescent="0.25">
      <c r="A56" s="14"/>
      <c r="B56" s="14"/>
      <c r="C56" s="14"/>
      <c r="D56" s="14"/>
      <c r="E56" s="14"/>
      <c r="F56" s="65" t="s">
        <v>84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29"/>
      <c r="R56" s="14"/>
    </row>
    <row r="57" spans="1:18" ht="14.25" x14ac:dyDescent="0.2">
      <c r="A57" s="14"/>
      <c r="B57" s="14"/>
      <c r="C57" s="14"/>
      <c r="D57" s="14"/>
      <c r="E57" s="14"/>
      <c r="F57" s="65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29"/>
      <c r="R57" s="14"/>
    </row>
    <row r="58" spans="1:18" ht="14.25" x14ac:dyDescent="0.2">
      <c r="A58" s="14"/>
      <c r="B58" s="14"/>
      <c r="C58" s="14"/>
      <c r="D58" s="14"/>
      <c r="E58" s="14"/>
      <c r="F58" s="65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29"/>
      <c r="R58" s="14"/>
    </row>
    <row r="59" spans="1:18" ht="14.25" x14ac:dyDescent="0.2">
      <c r="A59" s="14"/>
      <c r="B59" s="14"/>
      <c r="C59" s="14"/>
      <c r="D59" s="14"/>
      <c r="E59" s="14"/>
      <c r="F59" s="65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29"/>
      <c r="R59" s="14"/>
    </row>
    <row r="60" spans="1:18" ht="15" thickBot="1" x14ac:dyDescent="0.25">
      <c r="A60" s="14"/>
      <c r="B60" s="14"/>
      <c r="C60" s="14"/>
      <c r="D60" s="14"/>
      <c r="E60" s="14"/>
      <c r="F60" s="66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38"/>
      <c r="R60" s="14"/>
    </row>
    <row r="61" spans="1:18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x14ac:dyDescent="0.2">
      <c r="A62" s="168" t="s">
        <v>95</v>
      </c>
      <c r="B62" s="169">
        <f ca="1">TODAY()</f>
        <v>46055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</sheetData>
  <phoneticPr fontId="19" type="noConversion"/>
  <pageMargins left="0.75" right="0.75" top="1" bottom="1" header="0.5" footer="0.5"/>
  <pageSetup scale="97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SWF-CalcPC</vt:lpstr>
      <vt:lpstr>'SWF-CalcPC'!Print_Area</vt:lpstr>
      <vt:lpstr>Table1</vt:lpstr>
      <vt:lpstr>Table2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Kelly Reimer</cp:lastModifiedBy>
  <cp:lastPrinted>2002-05-15T18:44:21Z</cp:lastPrinted>
  <dcterms:created xsi:type="dcterms:W3CDTF">2002-05-13T20:11:40Z</dcterms:created>
  <dcterms:modified xsi:type="dcterms:W3CDTF">2026-02-02T20:51:20Z</dcterms:modified>
</cp:coreProperties>
</file>